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ndy/Desktop/"/>
    </mc:Choice>
  </mc:AlternateContent>
  <xr:revisionPtr revIDLastSave="0" documentId="8_{16E42789-46CD-6449-80AC-0B49EFA41104}" xr6:coauthVersionLast="45" xr6:coauthVersionMax="45" xr10:uidLastSave="{00000000-0000-0000-0000-000000000000}"/>
  <bookViews>
    <workbookView xWindow="340" yWindow="460" windowWidth="18000" windowHeight="12620" xr2:uid="{F68653E6-A0E5-48DD-9DE9-1E3DB0629AB0}"/>
  </bookViews>
  <sheets>
    <sheet name="Summary" sheetId="1" r:id="rId1"/>
    <sheet name="BTC" sheetId="3" r:id="rId2"/>
    <sheet name="LTC" sheetId="8" r:id="rId3"/>
    <sheet name="BCH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C14" i="1"/>
  <c r="D13" i="1"/>
  <c r="C13" i="1"/>
  <c r="D12" i="1"/>
  <c r="C12" i="1"/>
  <c r="D6" i="1"/>
  <c r="C6" i="1"/>
  <c r="F14" i="9"/>
  <c r="E14" i="9"/>
  <c r="I3" i="9" s="1"/>
  <c r="C14" i="9"/>
  <c r="B14" i="9"/>
  <c r="J12" i="9" s="1"/>
  <c r="K3" i="9"/>
  <c r="K13" i="8"/>
  <c r="L13" i="8" s="1"/>
  <c r="J13" i="8"/>
  <c r="I13" i="8"/>
  <c r="I12" i="8"/>
  <c r="I11" i="8"/>
  <c r="I10" i="8"/>
  <c r="I9" i="8"/>
  <c r="I8" i="8"/>
  <c r="I7" i="8"/>
  <c r="I6" i="8"/>
  <c r="I5" i="8"/>
  <c r="I4" i="8"/>
  <c r="I3" i="8"/>
  <c r="I3" i="3"/>
  <c r="F15" i="8"/>
  <c r="E15" i="8"/>
  <c r="C15" i="8"/>
  <c r="B15" i="8"/>
  <c r="J11" i="8" s="1"/>
  <c r="K3" i="8"/>
  <c r="B10" i="1"/>
  <c r="B14" i="1" s="1"/>
  <c r="B6" i="1"/>
  <c r="B12" i="1" s="1"/>
  <c r="L14" i="3"/>
  <c r="L3" i="3"/>
  <c r="L12" i="3"/>
  <c r="L11" i="3"/>
  <c r="L10" i="3"/>
  <c r="L9" i="3"/>
  <c r="L8" i="3"/>
  <c r="L7" i="3"/>
  <c r="L6" i="3"/>
  <c r="L5" i="3"/>
  <c r="L4" i="3"/>
  <c r="K12" i="3"/>
  <c r="K11" i="3"/>
  <c r="K10" i="3"/>
  <c r="K9" i="3"/>
  <c r="K8" i="3"/>
  <c r="K7" i="3"/>
  <c r="K6" i="3"/>
  <c r="K5" i="3"/>
  <c r="K4" i="3"/>
  <c r="K3" i="3"/>
  <c r="J12" i="3"/>
  <c r="J11" i="3"/>
  <c r="J10" i="3"/>
  <c r="J9" i="3"/>
  <c r="J8" i="3"/>
  <c r="J7" i="3"/>
  <c r="J6" i="3"/>
  <c r="J5" i="3"/>
  <c r="J4" i="3"/>
  <c r="J3" i="3"/>
  <c r="I12" i="3"/>
  <c r="I11" i="3"/>
  <c r="I10" i="3"/>
  <c r="I9" i="3"/>
  <c r="I8" i="3"/>
  <c r="I7" i="3"/>
  <c r="I6" i="3"/>
  <c r="I5" i="3"/>
  <c r="I4" i="3"/>
  <c r="F14" i="3"/>
  <c r="E14" i="3"/>
  <c r="C14" i="3"/>
  <c r="B14" i="3"/>
  <c r="G3" i="3"/>
  <c r="G4" i="3" s="1"/>
  <c r="G5" i="3" s="1"/>
  <c r="G6" i="3" s="1"/>
  <c r="G7" i="3" s="1"/>
  <c r="G8" i="3" s="1"/>
  <c r="G9" i="3" s="1"/>
  <c r="G10" i="3" s="1"/>
  <c r="G11" i="3" s="1"/>
  <c r="G12" i="3" s="1"/>
  <c r="D11" i="3"/>
  <c r="D12" i="3" s="1"/>
  <c r="D3" i="3"/>
  <c r="D4" i="3" s="1"/>
  <c r="D5" i="3" s="1"/>
  <c r="D6" i="3" s="1"/>
  <c r="D7" i="3" s="1"/>
  <c r="D8" i="3" s="1"/>
  <c r="D9" i="3" s="1"/>
  <c r="B13" i="1"/>
  <c r="D16" i="1" l="1"/>
  <c r="C16" i="1"/>
  <c r="I10" i="9"/>
  <c r="I9" i="9"/>
  <c r="J3" i="9"/>
  <c r="L3" i="9" s="1"/>
  <c r="I8" i="9"/>
  <c r="I7" i="9"/>
  <c r="I6" i="9"/>
  <c r="J5" i="9"/>
  <c r="J6" i="9"/>
  <c r="I5" i="9"/>
  <c r="J10" i="9"/>
  <c r="I12" i="9"/>
  <c r="I4" i="9"/>
  <c r="J4" i="9"/>
  <c r="J7" i="9"/>
  <c r="J11" i="9"/>
  <c r="I11" i="9"/>
  <c r="J8" i="9"/>
  <c r="J9" i="9"/>
  <c r="K4" i="9"/>
  <c r="J3" i="8"/>
  <c r="K4" i="8" s="1"/>
  <c r="J6" i="8"/>
  <c r="L6" i="8" s="1"/>
  <c r="J5" i="8"/>
  <c r="J9" i="8"/>
  <c r="J12" i="8"/>
  <c r="J7" i="8"/>
  <c r="J10" i="8"/>
  <c r="J4" i="8"/>
  <c r="K5" i="8" s="1"/>
  <c r="K6" i="8" s="1"/>
  <c r="J8" i="8"/>
  <c r="B16" i="1"/>
  <c r="K5" i="9" l="1"/>
  <c r="L4" i="9"/>
  <c r="L3" i="8"/>
  <c r="L4" i="8"/>
  <c r="K7" i="8"/>
  <c r="K8" i="8"/>
  <c r="K9" i="8" s="1"/>
  <c r="K10" i="8" s="1"/>
  <c r="K11" i="8" s="1"/>
  <c r="L7" i="8"/>
  <c r="L5" i="8"/>
  <c r="K6" i="9" l="1"/>
  <c r="L5" i="9"/>
  <c r="K12" i="8"/>
  <c r="L12" i="8" s="1"/>
  <c r="L11" i="8"/>
  <c r="L8" i="8"/>
  <c r="L9" i="8"/>
  <c r="L10" i="8"/>
  <c r="K7" i="9" l="1"/>
  <c r="L6" i="9"/>
  <c r="L15" i="8"/>
  <c r="K8" i="9" l="1"/>
  <c r="L7" i="9"/>
  <c r="K9" i="9" l="1"/>
  <c r="L8" i="9"/>
  <c r="K10" i="9" l="1"/>
  <c r="L9" i="9"/>
  <c r="K11" i="9" l="1"/>
  <c r="L10" i="9"/>
  <c r="K12" i="9" l="1"/>
  <c r="L11" i="9"/>
  <c r="L12" i="9" l="1"/>
  <c r="L14" i="9" s="1"/>
</calcChain>
</file>

<file path=xl/sharedStrings.xml><?xml version="1.0" encoding="utf-8"?>
<sst xmlns="http://schemas.openxmlformats.org/spreadsheetml/2006/main" count="96" uniqueCount="52">
  <si>
    <t>Fiscal decentralization</t>
  </si>
  <si>
    <t>Administrative decentralization</t>
  </si>
  <si>
    <t>Political decentralization</t>
  </si>
  <si>
    <t>Permissionless nodes</t>
  </si>
  <si>
    <t>Total nodes</t>
  </si>
  <si>
    <t>fraction of population</t>
  </si>
  <si>
    <t>fraction of richer population</t>
  </si>
  <si>
    <t>score</t>
  </si>
  <si>
    <t>Totals</t>
  </si>
  <si>
    <t>fraction of BTC</t>
  </si>
  <si>
    <t>(0 - 0.001)</t>
  </si>
  <si>
    <t>% of total addresses</t>
  </si>
  <si>
    <t>% addresses</t>
  </si>
  <si>
    <t>addresses</t>
  </si>
  <si>
    <t>BTC balance</t>
  </si>
  <si>
    <t>% coins</t>
  </si>
  <si>
    <t>% of total coins</t>
  </si>
  <si>
    <t>coins (BTC)</t>
  </si>
  <si>
    <t>Formulas (www.educba.com/gini-coefficient-formula/)</t>
  </si>
  <si>
    <t>Raw Data (bitinfocharts.com/top-100-richest-bitcoin-addresses.html)</t>
  </si>
  <si>
    <t>Aggregate score (Gini coefficient - 1)</t>
  </si>
  <si>
    <t>Gini coefficient -1</t>
  </si>
  <si>
    <t>Number of actively voting nodes</t>
  </si>
  <si>
    <t>Total decentralization score</t>
  </si>
  <si>
    <t>100%</t>
  </si>
  <si>
    <t>LTC balance</t>
  </si>
  <si>
    <t>coins (LTC)</t>
  </si>
  <si>
    <t>Raw Data (https://bitinfocharts.com/top-100-richest-litecoin-addresses.html)</t>
  </si>
  <si>
    <t>fraction of LTC</t>
  </si>
  <si>
    <t>BCH balance</t>
  </si>
  <si>
    <t>coins (BCH)</t>
  </si>
  <si>
    <t>fraction of BCH</t>
  </si>
  <si>
    <t>1</t>
  </si>
  <si>
    <t>BTC</t>
  </si>
  <si>
    <t>LTC</t>
  </si>
  <si>
    <t>BCH</t>
  </si>
  <si>
    <t>(0.001 - 0.01)</t>
  </si>
  <si>
    <t>(0.01 - 0.1)</t>
  </si>
  <si>
    <t>(0.1 - 1)</t>
  </si>
  <si>
    <t>(1 - 10)</t>
  </si>
  <si>
    <t>(10 - 100)</t>
  </si>
  <si>
    <t>(100 - 1,000)</t>
  </si>
  <si>
    <t>(1,000 - 10,000)</t>
  </si>
  <si>
    <t>(10,000 - 100,000)</t>
  </si>
  <si>
    <t>(100,000 - 1,000,000)</t>
  </si>
  <si>
    <t>(1,000,000 - 10,000,000)</t>
  </si>
  <si>
    <t xml:space="preserve">  a number between zero and one</t>
  </si>
  <si>
    <t xml:space="preserve">  zero = completely centralized</t>
  </si>
  <si>
    <t xml:space="preserve">  one = completely decentralized</t>
  </si>
  <si>
    <t xml:space="preserve">This spreadsheet is used to calculate blockchain decentralization. </t>
  </si>
  <si>
    <t>For a complete explanation, please download our ebook: http://bit.ly/sec-blockchain</t>
  </si>
  <si>
    <t>Bitcoin Market Journal Decentralization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</si>
</sst>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2" fontId="0" fillId="0" borderId="0" xfId="0" applyNumberFormat="1"/>
    <xf numFmtId="10" fontId="0" fillId="0" borderId="0" xfId="0" applyNumberFormat="1"/>
    <xf numFmtId="9" fontId="0" fillId="0" borderId="0" xfId="0" applyNumberFormat="1"/>
    <xf numFmtId="49" fontId="0" fillId="0" borderId="0" xfId="0" applyNumberFormat="1"/>
    <xf numFmtId="43" fontId="0" fillId="0" borderId="0" xfId="1" applyFont="1"/>
    <xf numFmtId="164" fontId="0" fillId="0" borderId="0" xfId="1" applyNumberFormat="1" applyFont="1"/>
    <xf numFmtId="0" fontId="2" fillId="0" borderId="0" xfId="0" applyFont="1"/>
    <xf numFmtId="10" fontId="0" fillId="0" borderId="0" xfId="0" applyNumberFormat="1" applyFont="1"/>
    <xf numFmtId="164" fontId="0" fillId="0" borderId="0" xfId="0" applyNumberFormat="1" applyFont="1"/>
    <xf numFmtId="9" fontId="1" fillId="0" borderId="0" xfId="2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9" fontId="0" fillId="0" borderId="0" xfId="2" applyFont="1" applyAlignment="1">
      <alignment vertical="center" wrapText="1"/>
    </xf>
    <xf numFmtId="10" fontId="0" fillId="0" borderId="0" xfId="2" applyNumberFormat="1" applyFont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2" fillId="0" borderId="0" xfId="0" applyFont="1" applyFill="1" applyAlignment="1"/>
    <xf numFmtId="164" fontId="0" fillId="0" borderId="0" xfId="0" applyNumberFormat="1"/>
    <xf numFmtId="10" fontId="0" fillId="0" borderId="0" xfId="2" applyNumberFormat="1" applyFont="1"/>
    <xf numFmtId="0" fontId="2" fillId="0" borderId="0" xfId="0" applyFont="1" applyAlignment="1">
      <alignment vertical="center" wrapText="1"/>
    </xf>
    <xf numFmtId="164" fontId="2" fillId="0" borderId="0" xfId="0" applyNumberFormat="1" applyFont="1"/>
    <xf numFmtId="9" fontId="2" fillId="0" borderId="0" xfId="2" applyNumberFormat="1" applyFont="1"/>
    <xf numFmtId="0" fontId="0" fillId="0" borderId="0" xfId="0" applyNumberFormat="1"/>
    <xf numFmtId="0" fontId="0" fillId="0" borderId="0" xfId="1" applyNumberFormat="1" applyFont="1"/>
    <xf numFmtId="0" fontId="1" fillId="0" borderId="0" xfId="2" applyNumberFormat="1" applyFont="1"/>
    <xf numFmtId="0" fontId="0" fillId="0" borderId="0" xfId="0" applyNumberFormat="1" applyFont="1"/>
    <xf numFmtId="0" fontId="2" fillId="0" borderId="0" xfId="0" applyNumberFormat="1" applyFont="1"/>
    <xf numFmtId="10" fontId="0" fillId="0" borderId="0" xfId="1" applyNumberFormat="1" applyFont="1"/>
    <xf numFmtId="43" fontId="0" fillId="0" borderId="0" xfId="0" applyNumberFormat="1"/>
    <xf numFmtId="0" fontId="2" fillId="0" borderId="0" xfId="0" applyNumberFormat="1" applyFont="1" applyAlignment="1">
      <alignment horizontal="right"/>
    </xf>
    <xf numFmtId="2" fontId="2" fillId="0" borderId="0" xfId="0" applyNumberFormat="1" applyFont="1"/>
    <xf numFmtId="49" fontId="0" fillId="0" borderId="0" xfId="0" applyNumberFormat="1" applyAlignment="1">
      <alignment horizontal="right"/>
    </xf>
    <xf numFmtId="0" fontId="0" fillId="0" borderId="0" xfId="1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0" borderId="0" xfId="0" quotePrefix="1" applyFo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Summary!$B$5</c:f>
              <c:strCache>
                <c:ptCount val="1"/>
                <c:pt idx="0">
                  <c:v>BTC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Summary!$A$12:$A$14</c:f>
              <c:strCache>
                <c:ptCount val="3"/>
                <c:pt idx="0">
                  <c:v>Fiscal decentralization</c:v>
                </c:pt>
                <c:pt idx="1">
                  <c:v>Administrative decentralization</c:v>
                </c:pt>
                <c:pt idx="2">
                  <c:v>Political decentralization</c:v>
                </c:pt>
              </c:strCache>
            </c:strRef>
          </c:cat>
          <c:val>
            <c:numRef>
              <c:f>Summary!$B$12:$B$14</c:f>
              <c:numCache>
                <c:formatCode>0.00</c:formatCode>
                <c:ptCount val="3"/>
                <c:pt idx="0">
                  <c:v>2.9312697052035954E-2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6-4720-B054-37930B5C07E8}"/>
            </c:ext>
          </c:extLst>
        </c:ser>
        <c:ser>
          <c:idx val="1"/>
          <c:order val="1"/>
          <c:tx>
            <c:strRef>
              <c:f>Summary!$C$5</c:f>
              <c:strCache>
                <c:ptCount val="1"/>
                <c:pt idx="0">
                  <c:v>LTC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Summary!$A$12:$A$14</c:f>
              <c:strCache>
                <c:ptCount val="3"/>
                <c:pt idx="0">
                  <c:v>Fiscal decentralization</c:v>
                </c:pt>
                <c:pt idx="1">
                  <c:v>Administrative decentralization</c:v>
                </c:pt>
                <c:pt idx="2">
                  <c:v>Political decentralization</c:v>
                </c:pt>
              </c:strCache>
            </c:strRef>
          </c:cat>
          <c:val>
            <c:numRef>
              <c:f>Summary!$C$12:$C$14</c:f>
              <c:numCache>
                <c:formatCode>0.00</c:formatCode>
                <c:ptCount val="3"/>
                <c:pt idx="0">
                  <c:v>5.5825917881085624E-2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36-4720-B054-37930B5C07E8}"/>
            </c:ext>
          </c:extLst>
        </c:ser>
        <c:ser>
          <c:idx val="2"/>
          <c:order val="2"/>
          <c:tx>
            <c:strRef>
              <c:f>Summary!$D$5</c:f>
              <c:strCache>
                <c:ptCount val="1"/>
                <c:pt idx="0">
                  <c:v>BCH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Summary!$A$12:$A$14</c:f>
              <c:strCache>
                <c:ptCount val="3"/>
                <c:pt idx="0">
                  <c:v>Fiscal decentralization</c:v>
                </c:pt>
                <c:pt idx="1">
                  <c:v>Administrative decentralization</c:v>
                </c:pt>
                <c:pt idx="2">
                  <c:v>Political decentralization</c:v>
                </c:pt>
              </c:strCache>
            </c:strRef>
          </c:cat>
          <c:val>
            <c:numRef>
              <c:f>Summary!$D$12:$D$14</c:f>
              <c:numCache>
                <c:formatCode>0.00</c:formatCode>
                <c:ptCount val="3"/>
                <c:pt idx="0">
                  <c:v>1.4739626008396211E-2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0-4B8D-9896-01F3EC14F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597744"/>
        <c:axId val="401598384"/>
      </c:radarChart>
      <c:catAx>
        <c:axId val="40159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598384"/>
        <c:crosses val="autoZero"/>
        <c:auto val="1"/>
        <c:lblAlgn val="ctr"/>
        <c:lblOffset val="100"/>
        <c:noMultiLvlLbl val="0"/>
      </c:catAx>
      <c:valAx>
        <c:axId val="40159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59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4</xdr:row>
      <xdr:rowOff>114300</xdr:rowOff>
    </xdr:from>
    <xdr:to>
      <xdr:col>12</xdr:col>
      <xdr:colOff>161925</xdr:colOff>
      <xdr:row>19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650A8D-C4A7-4096-8D54-22CD0C452C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0B844-9920-4349-B160-270BAC134EA5}">
  <dimension ref="A1:D19"/>
  <sheetViews>
    <sheetView tabSelected="1" workbookViewId="0">
      <selection activeCell="A16" sqref="A16:D16"/>
    </sheetView>
  </sheetViews>
  <sheetFormatPr baseColWidth="10" defaultColWidth="8.83203125" defaultRowHeight="15" x14ac:dyDescent="0.2"/>
  <cols>
    <col min="1" max="1" width="34.33203125" customWidth="1"/>
    <col min="2" max="2" width="11.5" bestFit="1" customWidth="1"/>
  </cols>
  <sheetData>
    <row r="1" spans="1:4" x14ac:dyDescent="0.2">
      <c r="A1" s="7" t="s">
        <v>51</v>
      </c>
    </row>
    <row r="2" spans="1:4" x14ac:dyDescent="0.2">
      <c r="A2" t="s">
        <v>49</v>
      </c>
    </row>
    <row r="3" spans="1:4" x14ac:dyDescent="0.2">
      <c r="A3" t="s">
        <v>50</v>
      </c>
    </row>
    <row r="5" spans="1:4" x14ac:dyDescent="0.2">
      <c r="B5" s="11" t="s">
        <v>33</v>
      </c>
      <c r="C5" s="11" t="s">
        <v>34</v>
      </c>
      <c r="D5" s="11" t="s">
        <v>35</v>
      </c>
    </row>
    <row r="6" spans="1:4" x14ac:dyDescent="0.2">
      <c r="A6" t="s">
        <v>21</v>
      </c>
      <c r="B6" s="5">
        <f>BTC!L14</f>
        <v>2.9312697052035954E-2</v>
      </c>
      <c r="C6" s="30">
        <f>LTC!L15</f>
        <v>5.5825917881085624E-2</v>
      </c>
      <c r="D6" s="30">
        <f>BCH!L14</f>
        <v>1.4739626008396211E-2</v>
      </c>
    </row>
    <row r="7" spans="1:4" x14ac:dyDescent="0.2">
      <c r="A7" t="s">
        <v>3</v>
      </c>
      <c r="B7" s="6">
        <v>10329</v>
      </c>
      <c r="C7" s="6">
        <v>254</v>
      </c>
      <c r="D7" s="6">
        <v>1487</v>
      </c>
    </row>
    <row r="8" spans="1:4" x14ac:dyDescent="0.2">
      <c r="A8" t="s">
        <v>4</v>
      </c>
      <c r="B8" s="6">
        <v>10329</v>
      </c>
      <c r="C8" s="6">
        <v>254</v>
      </c>
      <c r="D8" s="6">
        <v>1487</v>
      </c>
    </row>
    <row r="9" spans="1:4" x14ac:dyDescent="0.2">
      <c r="A9" t="s">
        <v>22</v>
      </c>
      <c r="B9" s="6">
        <v>10329</v>
      </c>
      <c r="C9" s="6">
        <v>254</v>
      </c>
      <c r="D9" s="6">
        <v>1487</v>
      </c>
    </row>
    <row r="10" spans="1:4" x14ac:dyDescent="0.2">
      <c r="A10" t="s">
        <v>4</v>
      </c>
      <c r="B10" s="6">
        <f>B8</f>
        <v>10329</v>
      </c>
      <c r="C10" s="6">
        <v>254</v>
      </c>
      <c r="D10" s="6">
        <v>1487</v>
      </c>
    </row>
    <row r="12" spans="1:4" x14ac:dyDescent="0.2">
      <c r="A12" t="s">
        <v>0</v>
      </c>
      <c r="B12" s="1">
        <f>B6</f>
        <v>2.9312697052035954E-2</v>
      </c>
      <c r="C12" s="1">
        <f>LTC!L15</f>
        <v>5.5825917881085624E-2</v>
      </c>
      <c r="D12" s="1">
        <f>BCH!L14</f>
        <v>1.4739626008396211E-2</v>
      </c>
    </row>
    <row r="13" spans="1:4" x14ac:dyDescent="0.2">
      <c r="A13" t="s">
        <v>1</v>
      </c>
      <c r="B13" s="1">
        <f>B7/B8</f>
        <v>1</v>
      </c>
      <c r="C13" s="1">
        <f t="shared" ref="C13:D13" si="0">C7/C8</f>
        <v>1</v>
      </c>
      <c r="D13" s="1">
        <f t="shared" si="0"/>
        <v>1</v>
      </c>
    </row>
    <row r="14" spans="1:4" x14ac:dyDescent="0.2">
      <c r="A14" t="s">
        <v>2</v>
      </c>
      <c r="B14" s="1">
        <f>B9/B10</f>
        <v>1</v>
      </c>
      <c r="C14" s="1">
        <f t="shared" ref="C14:D14" si="1">C9/C10</f>
        <v>1</v>
      </c>
      <c r="D14" s="1">
        <f t="shared" si="1"/>
        <v>1</v>
      </c>
    </row>
    <row r="15" spans="1:4" x14ac:dyDescent="0.2">
      <c r="B15" s="1"/>
      <c r="C15" s="1"/>
      <c r="D15" s="1"/>
    </row>
    <row r="16" spans="1:4" x14ac:dyDescent="0.2">
      <c r="A16" s="7" t="s">
        <v>23</v>
      </c>
      <c r="B16" s="32">
        <f>AVERAGE(B12:B14)</f>
        <v>0.67643756568401192</v>
      </c>
      <c r="C16" s="32">
        <f t="shared" ref="C16:D16" si="2">AVERAGE(C12:C14)</f>
        <v>0.68527530596036179</v>
      </c>
      <c r="D16" s="32">
        <f t="shared" si="2"/>
        <v>0.67157987533613206</v>
      </c>
    </row>
    <row r="17" spans="1:1" x14ac:dyDescent="0.2">
      <c r="A17" s="36" t="s">
        <v>46</v>
      </c>
    </row>
    <row r="18" spans="1:1" x14ac:dyDescent="0.2">
      <c r="A18" s="36" t="s">
        <v>47</v>
      </c>
    </row>
    <row r="19" spans="1:1" x14ac:dyDescent="0.2">
      <c r="A19" s="36" t="s">
        <v>48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30BE2-EC77-4DFB-98CE-E94954F04C27}">
  <dimension ref="A1:O15"/>
  <sheetViews>
    <sheetView workbookViewId="0">
      <selection activeCell="L14" sqref="L14"/>
    </sheetView>
  </sheetViews>
  <sheetFormatPr baseColWidth="10" defaultColWidth="8.83203125" defaultRowHeight="15" x14ac:dyDescent="0.2"/>
  <cols>
    <col min="1" max="1" width="21.6640625" customWidth="1"/>
    <col min="2" max="13" width="13.5" customWidth="1"/>
    <col min="14" max="14" width="12.33203125" customWidth="1"/>
    <col min="15" max="15" width="12.33203125" bestFit="1" customWidth="1"/>
  </cols>
  <sheetData>
    <row r="1" spans="1:15" x14ac:dyDescent="0.2">
      <c r="A1" s="37" t="s">
        <v>19</v>
      </c>
      <c r="B1" s="37"/>
      <c r="C1" s="37"/>
      <c r="D1" s="37"/>
      <c r="E1" s="37"/>
      <c r="F1" s="37"/>
      <c r="G1" s="37"/>
      <c r="I1" s="38" t="s">
        <v>18</v>
      </c>
      <c r="J1" s="38"/>
      <c r="K1" s="38"/>
      <c r="L1" s="38"/>
      <c r="M1" s="18"/>
      <c r="N1" s="18"/>
      <c r="O1" s="18"/>
    </row>
    <row r="2" spans="1:15" ht="48" x14ac:dyDescent="0.2">
      <c r="A2" s="12" t="s">
        <v>14</v>
      </c>
      <c r="B2" s="12" t="s">
        <v>13</v>
      </c>
      <c r="C2" s="12" t="s">
        <v>12</v>
      </c>
      <c r="D2" s="12" t="s">
        <v>11</v>
      </c>
      <c r="E2" s="12" t="s">
        <v>17</v>
      </c>
      <c r="F2" s="12" t="s">
        <v>15</v>
      </c>
      <c r="G2" s="12" t="s">
        <v>16</v>
      </c>
      <c r="I2" s="12" t="s">
        <v>9</v>
      </c>
      <c r="J2" s="12" t="s">
        <v>5</v>
      </c>
      <c r="K2" s="12" t="s">
        <v>6</v>
      </c>
      <c r="L2" s="12" t="s">
        <v>7</v>
      </c>
    </row>
    <row r="3" spans="1:15" s="4" customFormat="1" ht="16" x14ac:dyDescent="0.2">
      <c r="A3" s="13" t="s">
        <v>10</v>
      </c>
      <c r="B3" s="14">
        <v>14350936</v>
      </c>
      <c r="C3" s="16">
        <v>0.48480000000000001</v>
      </c>
      <c r="D3" s="15">
        <f>1</f>
        <v>1</v>
      </c>
      <c r="E3" s="14">
        <v>2987</v>
      </c>
      <c r="F3" s="16">
        <v>2.0000000000000001E-4</v>
      </c>
      <c r="G3" s="15">
        <f>1</f>
        <v>1</v>
      </c>
      <c r="H3" s="24"/>
      <c r="I3" s="20">
        <f>E3/$E$14</f>
        <v>1.6364428761182062E-4</v>
      </c>
      <c r="J3" s="20">
        <f>B3/$B$14</f>
        <v>0.48476596485240225</v>
      </c>
      <c r="K3" s="20">
        <f>1</f>
        <v>1</v>
      </c>
      <c r="L3" s="5">
        <f t="shared" ref="L3:L12" si="0">I3*(J3+2*K3)</f>
        <v>4.0661775620036948E-4</v>
      </c>
      <c r="N3" s="11"/>
    </row>
    <row r="4" spans="1:15" ht="16" x14ac:dyDescent="0.2">
      <c r="A4" s="13" t="s">
        <v>36</v>
      </c>
      <c r="B4" s="14">
        <v>7349700</v>
      </c>
      <c r="C4" s="16">
        <v>0.24829999999999999</v>
      </c>
      <c r="D4" s="17">
        <f t="shared" ref="D4:D9" si="1">D3-C3</f>
        <v>0.51519999999999999</v>
      </c>
      <c r="E4" s="14">
        <v>29027</v>
      </c>
      <c r="F4" s="16">
        <v>1.6000000000000001E-3</v>
      </c>
      <c r="G4" s="17">
        <f t="shared" ref="G4:G12" si="2">G3-F3</f>
        <v>0.99980000000000002</v>
      </c>
      <c r="H4" s="25"/>
      <c r="I4" s="20">
        <f t="shared" ref="I4:I12" si="3">E4/$E$14</f>
        <v>1.590258699868871E-3</v>
      </c>
      <c r="J4" s="20">
        <f t="shared" ref="J4:J12" si="4">B4/$B$14</f>
        <v>0.24826843432900134</v>
      </c>
      <c r="K4" s="29">
        <f t="shared" ref="K4:K12" si="5">K3-J3</f>
        <v>0.51523403514759769</v>
      </c>
      <c r="L4" s="5">
        <f t="shared" si="0"/>
        <v>2.0335218513185395E-3</v>
      </c>
      <c r="M4" s="6"/>
      <c r="N4" s="9"/>
    </row>
    <row r="5" spans="1:15" ht="16" x14ac:dyDescent="0.2">
      <c r="A5" s="13" t="s">
        <v>37</v>
      </c>
      <c r="B5" s="14">
        <v>5027295</v>
      </c>
      <c r="C5" s="16">
        <v>0.16980000000000001</v>
      </c>
      <c r="D5" s="17">
        <f t="shared" si="1"/>
        <v>0.26690000000000003</v>
      </c>
      <c r="E5" s="14">
        <v>161512</v>
      </c>
      <c r="F5" s="16">
        <v>8.8000000000000005E-3</v>
      </c>
      <c r="G5" s="17">
        <f t="shared" si="2"/>
        <v>0.99819999999999998</v>
      </c>
      <c r="H5" s="24"/>
      <c r="I5" s="20">
        <f t="shared" si="3"/>
        <v>8.8485156279746822E-3</v>
      </c>
      <c r="J5" s="20">
        <f t="shared" si="4"/>
        <v>0.16981899377661902</v>
      </c>
      <c r="K5" s="29">
        <f t="shared" si="5"/>
        <v>0.26696560081859633</v>
      </c>
      <c r="L5" s="5">
        <f t="shared" si="0"/>
        <v>6.2271446023093495E-3</v>
      </c>
      <c r="M5" s="2"/>
      <c r="N5" s="10"/>
    </row>
    <row r="6" spans="1:15" ht="16" x14ac:dyDescent="0.2">
      <c r="A6" s="13" t="s">
        <v>38</v>
      </c>
      <c r="B6" s="14">
        <v>2081585</v>
      </c>
      <c r="C6" s="16">
        <v>7.0300000000000001E-2</v>
      </c>
      <c r="D6" s="17">
        <f t="shared" si="1"/>
        <v>9.710000000000002E-2</v>
      </c>
      <c r="E6" s="14">
        <v>660793</v>
      </c>
      <c r="F6" s="16">
        <v>3.6200000000000003E-2</v>
      </c>
      <c r="G6" s="17">
        <f t="shared" si="2"/>
        <v>0.98939999999999995</v>
      </c>
      <c r="H6" s="24"/>
      <c r="I6" s="20">
        <f t="shared" si="3"/>
        <v>3.6201874705014327E-2</v>
      </c>
      <c r="J6" s="20">
        <f t="shared" si="4"/>
        <v>7.0314686160351345E-2</v>
      </c>
      <c r="K6" s="29">
        <f t="shared" si="5"/>
        <v>9.7146607041977306E-2</v>
      </c>
      <c r="L6" s="5">
        <f t="shared" si="0"/>
        <v>9.5793020506012953E-3</v>
      </c>
    </row>
    <row r="7" spans="1:15" ht="16" x14ac:dyDescent="0.2">
      <c r="A7" s="13" t="s">
        <v>39</v>
      </c>
      <c r="B7" s="14">
        <v>638953</v>
      </c>
      <c r="C7" s="16">
        <v>2.1600000000000001E-2</v>
      </c>
      <c r="D7" s="17">
        <f t="shared" si="1"/>
        <v>2.6800000000000018E-2</v>
      </c>
      <c r="E7" s="14">
        <v>1692133</v>
      </c>
      <c r="F7" s="16">
        <v>9.2700000000000005E-2</v>
      </c>
      <c r="G7" s="17">
        <f t="shared" si="2"/>
        <v>0.95319999999999994</v>
      </c>
      <c r="H7" s="24"/>
      <c r="I7" s="20">
        <f t="shared" si="3"/>
        <v>9.2704351968347129E-2</v>
      </c>
      <c r="J7" s="20">
        <f t="shared" si="4"/>
        <v>2.1583447068563123E-2</v>
      </c>
      <c r="K7" s="29">
        <f t="shared" si="5"/>
        <v>2.6831920881625962E-2</v>
      </c>
      <c r="L7" s="5">
        <f t="shared" si="0"/>
        <v>6.9757511485284574E-3</v>
      </c>
    </row>
    <row r="8" spans="1:15" ht="16" x14ac:dyDescent="0.2">
      <c r="A8" s="13" t="s">
        <v>40</v>
      </c>
      <c r="B8" s="14">
        <v>139108</v>
      </c>
      <c r="C8" s="16">
        <v>4.7000000000000002E-3</v>
      </c>
      <c r="D8" s="17">
        <f t="shared" si="1"/>
        <v>5.2000000000000171E-3</v>
      </c>
      <c r="E8" s="14">
        <v>4472057</v>
      </c>
      <c r="F8" s="16">
        <v>0.245</v>
      </c>
      <c r="G8" s="17">
        <f t="shared" si="2"/>
        <v>0.86049999999999993</v>
      </c>
      <c r="H8" s="24"/>
      <c r="I8" s="20">
        <f t="shared" si="3"/>
        <v>0.24500387744374147</v>
      </c>
      <c r="J8" s="20">
        <f t="shared" si="4"/>
        <v>4.6989843616254698E-3</v>
      </c>
      <c r="K8" s="29">
        <f t="shared" si="5"/>
        <v>5.2484738130628393E-3</v>
      </c>
      <c r="L8" s="5">
        <f t="shared" si="0"/>
        <v>3.7230622583704128E-3</v>
      </c>
    </row>
    <row r="9" spans="1:15" ht="16" x14ac:dyDescent="0.2">
      <c r="A9" s="13" t="s">
        <v>41</v>
      </c>
      <c r="B9" s="14">
        <v>14113</v>
      </c>
      <c r="C9" s="16">
        <v>5.0000000000000001E-4</v>
      </c>
      <c r="D9" s="17">
        <f t="shared" si="1"/>
        <v>5.0000000000001692E-4</v>
      </c>
      <c r="E9" s="14">
        <v>3574672</v>
      </c>
      <c r="F9" s="16">
        <v>0.1958</v>
      </c>
      <c r="G9" s="17">
        <f t="shared" si="2"/>
        <v>0.61549999999999994</v>
      </c>
      <c r="H9" s="26"/>
      <c r="I9" s="20">
        <f t="shared" si="3"/>
        <v>0.19584019179307735</v>
      </c>
      <c r="J9" s="20">
        <f t="shared" si="4"/>
        <v>4.7672863024139704E-4</v>
      </c>
      <c r="K9" s="29">
        <f t="shared" si="5"/>
        <v>5.4948945143736948E-4</v>
      </c>
      <c r="L9" s="5">
        <f t="shared" si="0"/>
        <v>3.0858686549526087E-4</v>
      </c>
      <c r="M9" s="10"/>
      <c r="N9" s="10"/>
    </row>
    <row r="10" spans="1:15" ht="16" x14ac:dyDescent="0.2">
      <c r="A10" s="13" t="s">
        <v>42</v>
      </c>
      <c r="B10" s="14">
        <v>2048</v>
      </c>
      <c r="C10" s="16">
        <v>1E-4</v>
      </c>
      <c r="D10" s="17">
        <v>1E-4</v>
      </c>
      <c r="E10" s="14">
        <v>4878699</v>
      </c>
      <c r="F10" s="16">
        <v>0.26729999999999998</v>
      </c>
      <c r="G10" s="17">
        <f t="shared" si="2"/>
        <v>0.41969999999999996</v>
      </c>
      <c r="H10" s="27"/>
      <c r="I10" s="20">
        <f t="shared" si="3"/>
        <v>0.26728196261382714</v>
      </c>
      <c r="J10" s="20">
        <f t="shared" si="4"/>
        <v>6.9180205111201093E-5</v>
      </c>
      <c r="K10" s="29">
        <f t="shared" si="5"/>
        <v>7.2760821195972443E-5</v>
      </c>
      <c r="L10" s="5">
        <f t="shared" si="0"/>
        <v>5.7385931177455476E-5</v>
      </c>
      <c r="M10" s="8"/>
    </row>
    <row r="11" spans="1:15" ht="16" x14ac:dyDescent="0.2">
      <c r="A11" s="13" t="s">
        <v>43</v>
      </c>
      <c r="B11" s="14">
        <v>103</v>
      </c>
      <c r="C11" s="16">
        <v>0</v>
      </c>
      <c r="D11" s="17">
        <f>D10-C10</f>
        <v>0</v>
      </c>
      <c r="E11" s="14">
        <v>2257265</v>
      </c>
      <c r="F11" s="16">
        <v>0.1237</v>
      </c>
      <c r="G11" s="17">
        <f t="shared" si="2"/>
        <v>0.15239999999999998</v>
      </c>
      <c r="H11" s="24"/>
      <c r="I11" s="20">
        <f t="shared" si="3"/>
        <v>0.12366539098630609</v>
      </c>
      <c r="J11" s="20">
        <f t="shared" si="4"/>
        <v>3.479277893776227E-6</v>
      </c>
      <c r="K11" s="29">
        <f t="shared" si="5"/>
        <v>3.5806160847713501E-6</v>
      </c>
      <c r="L11" s="5">
        <f t="shared" si="0"/>
        <v>1.3158628372740596E-6</v>
      </c>
      <c r="M11" s="2"/>
    </row>
    <row r="12" spans="1:15" ht="16" x14ac:dyDescent="0.2">
      <c r="A12" s="13" t="s">
        <v>44</v>
      </c>
      <c r="B12" s="14">
        <v>3</v>
      </c>
      <c r="C12" s="16">
        <v>0</v>
      </c>
      <c r="D12" s="17">
        <f>D11-C11</f>
        <v>0</v>
      </c>
      <c r="E12" s="14">
        <v>523860</v>
      </c>
      <c r="F12" s="16">
        <v>2.87E-2</v>
      </c>
      <c r="G12" s="17">
        <f t="shared" si="2"/>
        <v>2.8699999999999976E-2</v>
      </c>
      <c r="H12" s="24"/>
      <c r="I12" s="20">
        <f t="shared" si="3"/>
        <v>2.8699931874231119E-2</v>
      </c>
      <c r="J12" s="20">
        <f t="shared" si="4"/>
        <v>1.0133819108086099E-7</v>
      </c>
      <c r="K12" s="29">
        <f t="shared" si="5"/>
        <v>1.0133819099512314E-7</v>
      </c>
      <c r="L12" s="5">
        <f t="shared" si="0"/>
        <v>8.7251975359142371E-9</v>
      </c>
      <c r="M12" s="2"/>
    </row>
    <row r="13" spans="1:15" x14ac:dyDescent="0.2">
      <c r="B13" s="2"/>
      <c r="H13" s="24"/>
      <c r="I13" s="24"/>
      <c r="J13" s="24"/>
      <c r="K13" s="24"/>
      <c r="L13" s="24"/>
    </row>
    <row r="14" spans="1:15" ht="16" x14ac:dyDescent="0.2">
      <c r="A14" s="21" t="s">
        <v>8</v>
      </c>
      <c r="B14" s="22">
        <f>SUM(B3:B12)</f>
        <v>29603844</v>
      </c>
      <c r="C14" s="23">
        <f>SUM(C3:C12)</f>
        <v>1.0001</v>
      </c>
      <c r="D14" s="22"/>
      <c r="E14" s="22">
        <f>SUM(E3:E12)</f>
        <v>18253005</v>
      </c>
      <c r="F14" s="23">
        <f>SUM(F3:F12)</f>
        <v>1</v>
      </c>
      <c r="G14" s="19"/>
      <c r="H14" s="24"/>
      <c r="I14" s="24"/>
      <c r="J14" s="28"/>
      <c r="K14" s="31" t="s">
        <v>20</v>
      </c>
      <c r="L14" s="30">
        <f>SUM(L3:L12)</f>
        <v>2.9312697052035954E-2</v>
      </c>
    </row>
    <row r="15" spans="1:15" x14ac:dyDescent="0.2">
      <c r="H15" s="24"/>
      <c r="I15" s="24"/>
      <c r="J15" s="28"/>
      <c r="K15" s="31"/>
      <c r="L15" s="30"/>
    </row>
  </sheetData>
  <mergeCells count="2">
    <mergeCell ref="A1:G1"/>
    <mergeCell ref="I1:L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523D2-FBC0-4324-9054-7C389129E1B4}">
  <dimension ref="A1:O15"/>
  <sheetViews>
    <sheetView workbookViewId="0">
      <selection activeCell="L15" sqref="L15"/>
    </sheetView>
  </sheetViews>
  <sheetFormatPr baseColWidth="10" defaultColWidth="8.83203125" defaultRowHeight="15" x14ac:dyDescent="0.2"/>
  <cols>
    <col min="1" max="1" width="21.6640625" customWidth="1"/>
    <col min="2" max="4" width="13.5" customWidth="1"/>
    <col min="5" max="5" width="19.6640625" customWidth="1"/>
    <col min="6" max="13" width="13.5" customWidth="1"/>
    <col min="14" max="14" width="12.33203125" customWidth="1"/>
    <col min="15" max="15" width="12.33203125" bestFit="1" customWidth="1"/>
  </cols>
  <sheetData>
    <row r="1" spans="1:15" x14ac:dyDescent="0.2">
      <c r="A1" s="37" t="s">
        <v>27</v>
      </c>
      <c r="B1" s="37"/>
      <c r="C1" s="37"/>
      <c r="D1" s="37"/>
      <c r="E1" s="37"/>
      <c r="F1" s="37"/>
      <c r="G1" s="37"/>
      <c r="I1" s="38" t="s">
        <v>18</v>
      </c>
      <c r="J1" s="38"/>
      <c r="K1" s="38"/>
      <c r="L1" s="38"/>
      <c r="M1" s="18"/>
      <c r="N1" s="18"/>
      <c r="O1" s="18"/>
    </row>
    <row r="2" spans="1:15" ht="48" x14ac:dyDescent="0.2">
      <c r="A2" s="12" t="s">
        <v>25</v>
      </c>
      <c r="B2" s="12" t="s">
        <v>13</v>
      </c>
      <c r="C2" s="12" t="s">
        <v>12</v>
      </c>
      <c r="D2" s="12" t="s">
        <v>11</v>
      </c>
      <c r="E2" s="12" t="s">
        <v>26</v>
      </c>
      <c r="F2" s="12" t="s">
        <v>15</v>
      </c>
      <c r="G2" s="12" t="s">
        <v>16</v>
      </c>
      <c r="I2" s="12" t="s">
        <v>28</v>
      </c>
      <c r="J2" s="12" t="s">
        <v>5</v>
      </c>
      <c r="K2" s="12" t="s">
        <v>6</v>
      </c>
      <c r="L2" s="12" t="s">
        <v>7</v>
      </c>
    </row>
    <row r="3" spans="1:15" s="4" customFormat="1" ht="16" x14ac:dyDescent="0.2">
      <c r="A3" s="13" t="s">
        <v>10</v>
      </c>
      <c r="B3" s="14">
        <v>603175</v>
      </c>
      <c r="C3" s="16">
        <v>0.2044</v>
      </c>
      <c r="D3" s="33" t="s">
        <v>24</v>
      </c>
      <c r="E3" s="14">
        <v>227.74</v>
      </c>
      <c r="F3" s="16">
        <v>0</v>
      </c>
      <c r="G3" s="15">
        <v>1</v>
      </c>
      <c r="H3" s="24"/>
      <c r="I3" s="20">
        <f t="shared" ref="I3:I13" si="0">E3/$E$15</f>
        <v>3.5995723589179327E-6</v>
      </c>
      <c r="J3" s="20">
        <f t="shared" ref="J3:J13" si="1">B3/$B$15</f>
        <v>0.20438912667127737</v>
      </c>
      <c r="K3" s="20">
        <f>1</f>
        <v>1</v>
      </c>
      <c r="L3" s="5">
        <f t="shared" ref="L3:L13" si="2">I3*(J3+2*K3)</f>
        <v>7.9348581686651723E-6</v>
      </c>
      <c r="N3" s="11"/>
    </row>
    <row r="4" spans="1:15" ht="16" x14ac:dyDescent="0.2">
      <c r="A4" s="13" t="s">
        <v>36</v>
      </c>
      <c r="B4" s="14">
        <v>724479</v>
      </c>
      <c r="C4" s="16">
        <v>0.2455</v>
      </c>
      <c r="D4" s="2">
        <v>0.79559999999999997</v>
      </c>
      <c r="E4" s="14">
        <v>4113</v>
      </c>
      <c r="F4" s="16">
        <v>1E-4</v>
      </c>
      <c r="G4" s="17">
        <v>1</v>
      </c>
      <c r="H4" s="25"/>
      <c r="I4" s="20">
        <f t="shared" si="0"/>
        <v>6.5008523369761387E-5</v>
      </c>
      <c r="J4" s="20">
        <f t="shared" si="1"/>
        <v>0.24549364629117645</v>
      </c>
      <c r="K4" s="29">
        <f t="shared" ref="K4:K13" si="3">K3-J3</f>
        <v>0.7956108733287226</v>
      </c>
      <c r="L4" s="5">
        <f t="shared" si="2"/>
        <v>1.1940215554610095E-4</v>
      </c>
      <c r="M4" s="6"/>
      <c r="N4" s="9"/>
    </row>
    <row r="5" spans="1:15" ht="16" x14ac:dyDescent="0.2">
      <c r="A5" s="13" t="s">
        <v>37</v>
      </c>
      <c r="B5" s="14">
        <v>440527</v>
      </c>
      <c r="C5" s="16">
        <v>0.14929999999999999</v>
      </c>
      <c r="D5" s="2">
        <v>0.55010000000000003</v>
      </c>
      <c r="E5" s="14">
        <v>16045</v>
      </c>
      <c r="F5" s="16">
        <v>2.9999999999999997E-4</v>
      </c>
      <c r="G5" s="17">
        <v>0.99990000000000001</v>
      </c>
      <c r="H5" s="24"/>
      <c r="I5" s="20">
        <f t="shared" si="0"/>
        <v>2.5360120531675698E-4</v>
      </c>
      <c r="J5" s="20">
        <f t="shared" si="1"/>
        <v>0.14927496796969006</v>
      </c>
      <c r="K5" s="29">
        <f t="shared" si="3"/>
        <v>0.55011722703754617</v>
      </c>
      <c r="L5" s="5">
        <f t="shared" si="2"/>
        <v>3.168770954852012E-4</v>
      </c>
      <c r="M5" s="2"/>
      <c r="N5" s="10"/>
    </row>
    <row r="6" spans="1:15" ht="16" x14ac:dyDescent="0.2">
      <c r="A6" s="13" t="s">
        <v>38</v>
      </c>
      <c r="B6" s="14">
        <v>416318</v>
      </c>
      <c r="C6" s="16">
        <v>0.1411</v>
      </c>
      <c r="D6" s="2">
        <v>0.40079999999999999</v>
      </c>
      <c r="E6" s="14">
        <v>176611</v>
      </c>
      <c r="F6" s="16">
        <v>2.8E-3</v>
      </c>
      <c r="G6" s="17">
        <v>0.99970000000000003</v>
      </c>
      <c r="H6" s="24"/>
      <c r="I6" s="20">
        <f t="shared" si="0"/>
        <v>2.7914467106386889E-3</v>
      </c>
      <c r="J6" s="20">
        <f t="shared" si="1"/>
        <v>0.1410716167572145</v>
      </c>
      <c r="K6" s="29">
        <f t="shared" si="3"/>
        <v>0.40084225906785609</v>
      </c>
      <c r="L6" s="5">
        <f t="shared" si="2"/>
        <v>2.631653511681304E-3</v>
      </c>
    </row>
    <row r="7" spans="1:15" ht="16" x14ac:dyDescent="0.2">
      <c r="A7" s="13" t="s">
        <v>39</v>
      </c>
      <c r="B7" s="14">
        <v>485764</v>
      </c>
      <c r="C7" s="16">
        <v>0.1646</v>
      </c>
      <c r="D7" s="2">
        <v>0.25979999999999998</v>
      </c>
      <c r="E7" s="14">
        <v>1681916</v>
      </c>
      <c r="F7" s="16">
        <v>2.6599999999999999E-2</v>
      </c>
      <c r="G7" s="17">
        <v>0.99690000000000001</v>
      </c>
      <c r="H7" s="24"/>
      <c r="I7" s="20">
        <f t="shared" si="0"/>
        <v>2.6583728566004276E-2</v>
      </c>
      <c r="J7" s="20">
        <f t="shared" si="1"/>
        <v>0.16460377125767212</v>
      </c>
      <c r="K7" s="29">
        <f t="shared" si="3"/>
        <v>0.25977064231064162</v>
      </c>
      <c r="L7" s="5">
        <f t="shared" si="2"/>
        <v>1.8187126465259978E-2</v>
      </c>
    </row>
    <row r="8" spans="1:15" ht="16" x14ac:dyDescent="0.2">
      <c r="A8" s="13" t="s">
        <v>40</v>
      </c>
      <c r="B8" s="14">
        <v>242169</v>
      </c>
      <c r="C8" s="16">
        <v>8.2100000000000006E-2</v>
      </c>
      <c r="D8" s="2">
        <v>9.5200000000000007E-2</v>
      </c>
      <c r="E8" s="14">
        <v>6635440</v>
      </c>
      <c r="F8" s="16">
        <v>0.10489999999999999</v>
      </c>
      <c r="G8" s="17">
        <v>0.97030000000000005</v>
      </c>
      <c r="H8" s="24"/>
      <c r="I8" s="20">
        <f t="shared" si="0"/>
        <v>0.10487725657881096</v>
      </c>
      <c r="J8" s="20">
        <f t="shared" si="1"/>
        <v>8.2060281704076865E-2</v>
      </c>
      <c r="K8" s="29">
        <f t="shared" si="3"/>
        <v>9.5166871052969504E-2</v>
      </c>
      <c r="L8" s="5">
        <f t="shared" si="2"/>
        <v>2.8567937925657778E-2</v>
      </c>
    </row>
    <row r="9" spans="1:15" ht="16" x14ac:dyDescent="0.2">
      <c r="A9" s="13" t="s">
        <v>41</v>
      </c>
      <c r="B9" s="14">
        <v>34543</v>
      </c>
      <c r="C9" s="16">
        <v>1.17E-2</v>
      </c>
      <c r="D9" s="2">
        <v>1.3100000000000001E-2</v>
      </c>
      <c r="E9" s="14">
        <v>8884030</v>
      </c>
      <c r="F9" s="16">
        <v>0.1404</v>
      </c>
      <c r="G9" s="17">
        <v>0.86539999999999995</v>
      </c>
      <c r="H9" s="26"/>
      <c r="I9" s="20">
        <f t="shared" si="0"/>
        <v>0.14041762019758355</v>
      </c>
      <c r="J9" s="20">
        <f t="shared" si="1"/>
        <v>1.1705083272028738E-2</v>
      </c>
      <c r="K9" s="29">
        <f t="shared" si="3"/>
        <v>1.3106589348892639E-2</v>
      </c>
      <c r="L9" s="5">
        <f t="shared" si="2"/>
        <v>5.3243921078298204E-3</v>
      </c>
      <c r="M9" s="10"/>
      <c r="N9" s="10"/>
    </row>
    <row r="10" spans="1:15" ht="16" x14ac:dyDescent="0.2">
      <c r="A10" s="13" t="s">
        <v>42</v>
      </c>
      <c r="B10" s="14">
        <v>3624</v>
      </c>
      <c r="C10" s="16">
        <v>1.1999999999999999E-3</v>
      </c>
      <c r="D10" s="2">
        <v>1.4E-3</v>
      </c>
      <c r="E10" s="14">
        <v>8667761</v>
      </c>
      <c r="F10" s="16">
        <v>0.13700000000000001</v>
      </c>
      <c r="G10" s="17">
        <v>0.72499999999999998</v>
      </c>
      <c r="H10" s="27"/>
      <c r="I10" s="20">
        <f t="shared" si="0"/>
        <v>0.13699935412886124</v>
      </c>
      <c r="J10" s="20">
        <f t="shared" si="1"/>
        <v>1.2280120944281661E-3</v>
      </c>
      <c r="K10" s="29">
        <f t="shared" si="3"/>
        <v>1.4015060768639009E-3</v>
      </c>
      <c r="L10" s="5">
        <f t="shared" si="2"/>
        <v>5.5224771847514609E-4</v>
      </c>
      <c r="M10" s="8"/>
    </row>
    <row r="11" spans="1:15" ht="16" x14ac:dyDescent="0.2">
      <c r="A11" s="13" t="s">
        <v>43</v>
      </c>
      <c r="B11" s="14">
        <v>405</v>
      </c>
      <c r="C11" s="16">
        <v>1E-4</v>
      </c>
      <c r="D11" s="2">
        <v>2.0000000000000001E-4</v>
      </c>
      <c r="E11" s="14">
        <v>10060676</v>
      </c>
      <c r="F11" s="16">
        <v>0.159</v>
      </c>
      <c r="G11" s="17">
        <v>0.58799999999999997</v>
      </c>
      <c r="H11" s="24"/>
      <c r="I11" s="20">
        <f t="shared" si="0"/>
        <v>0.159015242125358</v>
      </c>
      <c r="J11" s="20">
        <f t="shared" si="1"/>
        <v>1.3723645095016759E-4</v>
      </c>
      <c r="K11" s="29">
        <f t="shared" si="3"/>
        <v>1.734939824357348E-4</v>
      </c>
      <c r="L11" s="5">
        <f t="shared" si="2"/>
        <v>7.6999062724887675E-5</v>
      </c>
      <c r="M11" s="2"/>
    </row>
    <row r="12" spans="1:15" ht="16" x14ac:dyDescent="0.2">
      <c r="A12" s="13" t="s">
        <v>44</v>
      </c>
      <c r="B12" s="14">
        <v>105</v>
      </c>
      <c r="C12" s="16">
        <v>0</v>
      </c>
      <c r="D12" s="3">
        <v>0</v>
      </c>
      <c r="E12" s="14">
        <v>24200652</v>
      </c>
      <c r="F12" s="16">
        <v>0.38250000000000001</v>
      </c>
      <c r="G12" s="17">
        <v>0.42899999999999999</v>
      </c>
      <c r="H12" s="24"/>
      <c r="I12" s="20">
        <f t="shared" si="0"/>
        <v>0.38250635815839107</v>
      </c>
      <c r="J12" s="20">
        <f t="shared" si="1"/>
        <v>3.5579820616710116E-5</v>
      </c>
      <c r="K12" s="29">
        <f t="shared" si="3"/>
        <v>3.6257531485567215E-5</v>
      </c>
      <c r="L12" s="5">
        <f t="shared" si="2"/>
        <v>4.1346980256741657E-5</v>
      </c>
      <c r="M12" s="2"/>
    </row>
    <row r="13" spans="1:15" x14ac:dyDescent="0.2">
      <c r="A13" t="s">
        <v>45</v>
      </c>
      <c r="B13" s="14">
        <v>2</v>
      </c>
      <c r="C13" s="16">
        <v>0</v>
      </c>
      <c r="D13" s="3">
        <v>0</v>
      </c>
      <c r="E13" s="14">
        <v>2941155</v>
      </c>
      <c r="F13" s="16">
        <v>4.65E-2</v>
      </c>
      <c r="G13" s="17">
        <v>4.65E-2</v>
      </c>
      <c r="H13" s="24"/>
      <c r="I13" s="20">
        <f t="shared" si="0"/>
        <v>4.6486784233306717E-2</v>
      </c>
      <c r="J13" s="20">
        <f t="shared" si="1"/>
        <v>6.7771086888971644E-7</v>
      </c>
      <c r="K13" s="29">
        <f t="shared" si="3"/>
        <v>6.7771086885709943E-7</v>
      </c>
      <c r="L13" s="5">
        <f t="shared" si="2"/>
        <v>9.4513796800896687E-8</v>
      </c>
    </row>
    <row r="15" spans="1:15" ht="16" x14ac:dyDescent="0.2">
      <c r="A15" s="21" t="s">
        <v>8</v>
      </c>
      <c r="B15" s="22">
        <f>SUM(B3:B13)</f>
        <v>2951111</v>
      </c>
      <c r="C15" s="23">
        <f>SUM(C3:C13)</f>
        <v>0.99999999999999989</v>
      </c>
      <c r="D15" s="22"/>
      <c r="E15" s="22">
        <f>SUM(E3:E13)</f>
        <v>63268626.740000002</v>
      </c>
      <c r="F15" s="23">
        <f>SUM(F3:F13)</f>
        <v>1.0001</v>
      </c>
      <c r="G15" s="19"/>
      <c r="H15" s="24"/>
      <c r="I15" s="24"/>
      <c r="J15" s="28"/>
      <c r="K15" s="31" t="s">
        <v>20</v>
      </c>
      <c r="L15" s="30">
        <f>SUM(L3:L12)</f>
        <v>5.5825917881085624E-2</v>
      </c>
    </row>
  </sheetData>
  <mergeCells count="2">
    <mergeCell ref="A1:G1"/>
    <mergeCell ref="I1:L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611EE-25F0-4223-8829-A261540CF4BB}">
  <dimension ref="A1:O14"/>
  <sheetViews>
    <sheetView workbookViewId="0">
      <selection activeCell="L14" sqref="L14"/>
    </sheetView>
  </sheetViews>
  <sheetFormatPr baseColWidth="10" defaultColWidth="8.83203125" defaultRowHeight="15" x14ac:dyDescent="0.2"/>
  <cols>
    <col min="1" max="1" width="21.6640625" customWidth="1"/>
    <col min="2" max="4" width="13.5" customWidth="1"/>
    <col min="5" max="5" width="19.6640625" customWidth="1"/>
    <col min="6" max="13" width="13.5" customWidth="1"/>
    <col min="14" max="14" width="12.33203125" customWidth="1"/>
    <col min="15" max="15" width="12.33203125" bestFit="1" customWidth="1"/>
  </cols>
  <sheetData>
    <row r="1" spans="1:15" x14ac:dyDescent="0.2">
      <c r="A1" s="37" t="s">
        <v>27</v>
      </c>
      <c r="B1" s="37"/>
      <c r="C1" s="37"/>
      <c r="D1" s="37"/>
      <c r="E1" s="37"/>
      <c r="F1" s="37"/>
      <c r="G1" s="37"/>
      <c r="I1" s="38" t="s">
        <v>18</v>
      </c>
      <c r="J1" s="38"/>
      <c r="K1" s="38"/>
      <c r="L1" s="38"/>
      <c r="M1" s="18"/>
      <c r="N1" s="18"/>
      <c r="O1" s="18"/>
    </row>
    <row r="2" spans="1:15" ht="48" x14ac:dyDescent="0.2">
      <c r="A2" s="12" t="s">
        <v>29</v>
      </c>
      <c r="B2" s="12" t="s">
        <v>13</v>
      </c>
      <c r="C2" s="12" t="s">
        <v>12</v>
      </c>
      <c r="D2" s="12" t="s">
        <v>11</v>
      </c>
      <c r="E2" s="12" t="s">
        <v>30</v>
      </c>
      <c r="F2" s="12" t="s">
        <v>15</v>
      </c>
      <c r="G2" s="12" t="s">
        <v>16</v>
      </c>
      <c r="I2" s="12" t="s">
        <v>31</v>
      </c>
      <c r="J2" s="12" t="s">
        <v>5</v>
      </c>
      <c r="K2" s="12" t="s">
        <v>6</v>
      </c>
      <c r="L2" s="12" t="s">
        <v>7</v>
      </c>
    </row>
    <row r="3" spans="1:15" s="4" customFormat="1" ht="16" x14ac:dyDescent="0.2">
      <c r="A3" s="34" t="s">
        <v>10</v>
      </c>
      <c r="B3" s="14">
        <v>11358662</v>
      </c>
      <c r="C3" s="16">
        <v>0.64149999999999996</v>
      </c>
      <c r="D3" s="33" t="s">
        <v>32</v>
      </c>
      <c r="E3" s="14">
        <v>1846</v>
      </c>
      <c r="F3" s="16">
        <v>1E-4</v>
      </c>
      <c r="G3" s="15">
        <v>1</v>
      </c>
      <c r="H3" s="24"/>
      <c r="I3" s="20">
        <f t="shared" ref="I3:I12" si="0">E3/$E$14</f>
        <v>1.0080107917220362E-4</v>
      </c>
      <c r="J3" s="20">
        <f t="shared" ref="J3:J12" si="1">B3/$B$14</f>
        <v>0.64148373237737988</v>
      </c>
      <c r="K3" s="20">
        <f>1</f>
        <v>1</v>
      </c>
      <c r="L3" s="5">
        <f t="shared" ref="L3:L12" si="2">I3*(J3+2*K3)</f>
        <v>2.6626441083946021E-4</v>
      </c>
      <c r="N3" s="11"/>
    </row>
    <row r="4" spans="1:15" ht="16" x14ac:dyDescent="0.2">
      <c r="A4" s="35" t="s">
        <v>36</v>
      </c>
      <c r="B4" s="14">
        <v>2713521</v>
      </c>
      <c r="C4" s="16">
        <v>0.1532</v>
      </c>
      <c r="D4" s="2">
        <v>0.35849999999999999</v>
      </c>
      <c r="E4" s="14">
        <v>10056</v>
      </c>
      <c r="F4" s="17">
        <v>5.0000000000000001E-4</v>
      </c>
      <c r="G4" s="17">
        <v>0.99990000000000001</v>
      </c>
      <c r="H4" s="25"/>
      <c r="I4" s="20">
        <f t="shared" si="0"/>
        <v>5.4910923735410598E-4</v>
      </c>
      <c r="J4" s="20">
        <f t="shared" si="1"/>
        <v>0.15324688585366836</v>
      </c>
      <c r="K4" s="29">
        <f t="shared" ref="K4:K12" si="3">K3-J3</f>
        <v>0.35851626762262012</v>
      </c>
      <c r="L4" s="5">
        <f t="shared" si="2"/>
        <v>4.7787846920459461E-4</v>
      </c>
      <c r="M4" s="6"/>
      <c r="N4" s="9"/>
    </row>
    <row r="5" spans="1:15" ht="16" x14ac:dyDescent="0.2">
      <c r="A5" s="35" t="s">
        <v>37</v>
      </c>
      <c r="B5" s="14">
        <v>2204129</v>
      </c>
      <c r="C5" s="16">
        <v>0.1245</v>
      </c>
      <c r="D5" s="2">
        <v>0.20530000000000001</v>
      </c>
      <c r="E5" s="14">
        <v>65839</v>
      </c>
      <c r="F5" s="17">
        <v>3.5999999999999999E-3</v>
      </c>
      <c r="G5" s="17">
        <v>0.99939999999999996</v>
      </c>
      <c r="H5" s="24"/>
      <c r="I5" s="20">
        <f t="shared" si="0"/>
        <v>3.5951474819169633E-3</v>
      </c>
      <c r="J5" s="20">
        <f t="shared" si="1"/>
        <v>0.12447882484409008</v>
      </c>
      <c r="K5" s="29">
        <f t="shared" si="3"/>
        <v>0.20526938176895176</v>
      </c>
      <c r="L5" s="5">
        <f t="shared" si="2"/>
        <v>1.9234671356528109E-3</v>
      </c>
      <c r="M5" s="2"/>
      <c r="N5" s="10"/>
    </row>
    <row r="6" spans="1:15" ht="16" x14ac:dyDescent="0.2">
      <c r="A6" s="35" t="s">
        <v>38</v>
      </c>
      <c r="B6" s="14">
        <v>955403</v>
      </c>
      <c r="C6" s="16">
        <v>5.3999999999999999E-2</v>
      </c>
      <c r="D6" s="2">
        <v>8.0799999999999997E-2</v>
      </c>
      <c r="E6" s="14">
        <v>306652</v>
      </c>
      <c r="F6" s="17">
        <v>1.67E-2</v>
      </c>
      <c r="G6" s="17">
        <v>0.99580000000000002</v>
      </c>
      <c r="H6" s="24"/>
      <c r="I6" s="20">
        <f t="shared" si="0"/>
        <v>1.674477385174138E-2</v>
      </c>
      <c r="J6" s="20">
        <f t="shared" si="1"/>
        <v>5.3956661652978653E-2</v>
      </c>
      <c r="K6" s="29">
        <f t="shared" si="3"/>
        <v>8.0790556924861687E-2</v>
      </c>
      <c r="L6" s="5">
        <f t="shared" si="2"/>
        <v>3.6091313073001487E-3</v>
      </c>
    </row>
    <row r="7" spans="1:15" ht="16" x14ac:dyDescent="0.2">
      <c r="A7" s="35" t="s">
        <v>39</v>
      </c>
      <c r="B7" s="14">
        <v>350461</v>
      </c>
      <c r="C7" s="16">
        <v>1.9800000000000002E-2</v>
      </c>
      <c r="D7" s="2">
        <v>2.6800000000000001E-2</v>
      </c>
      <c r="E7" s="14">
        <v>950011</v>
      </c>
      <c r="F7" s="17">
        <v>5.1900000000000002E-2</v>
      </c>
      <c r="G7" s="17">
        <v>0.97899999999999998</v>
      </c>
      <c r="H7" s="24"/>
      <c r="I7" s="20">
        <f t="shared" si="0"/>
        <v>5.1875478887033769E-2</v>
      </c>
      <c r="J7" s="20">
        <f t="shared" si="1"/>
        <v>1.979238666778789E-2</v>
      </c>
      <c r="K7" s="29">
        <f t="shared" si="3"/>
        <v>2.6833895271883033E-2</v>
      </c>
      <c r="L7" s="5">
        <f t="shared" si="2"/>
        <v>3.8107818719757265E-3</v>
      </c>
    </row>
    <row r="8" spans="1:15" ht="16" x14ac:dyDescent="0.2">
      <c r="A8" s="35" t="s">
        <v>40</v>
      </c>
      <c r="B8" s="14">
        <v>110062</v>
      </c>
      <c r="C8" s="16">
        <v>6.1999999999999998E-3</v>
      </c>
      <c r="D8" s="2">
        <v>7.0000000000000001E-3</v>
      </c>
      <c r="E8" s="14">
        <v>3752820</v>
      </c>
      <c r="F8" s="17">
        <v>0.2049</v>
      </c>
      <c r="G8" s="17">
        <v>0.92710000000000004</v>
      </c>
      <c r="H8" s="24"/>
      <c r="I8" s="20">
        <f t="shared" si="0"/>
        <v>0.20492324265386197</v>
      </c>
      <c r="J8" s="20">
        <f t="shared" si="1"/>
        <v>6.2157833865396457E-3</v>
      </c>
      <c r="K8" s="29">
        <f t="shared" si="3"/>
        <v>7.0415086040951438E-3</v>
      </c>
      <c r="L8" s="5">
        <f t="shared" si="2"/>
        <v>4.1596960398562E-3</v>
      </c>
    </row>
    <row r="9" spans="1:15" ht="16" x14ac:dyDescent="0.2">
      <c r="A9" s="35" t="s">
        <v>41</v>
      </c>
      <c r="B9" s="14">
        <v>12763</v>
      </c>
      <c r="C9" s="16">
        <v>6.9999999999999999E-4</v>
      </c>
      <c r="D9" s="2">
        <v>8.0000000000000004E-4</v>
      </c>
      <c r="E9" s="14">
        <v>3245857</v>
      </c>
      <c r="F9" s="17">
        <v>0.1772</v>
      </c>
      <c r="G9" s="17">
        <v>0.72219999999999995</v>
      </c>
      <c r="H9" s="26"/>
      <c r="I9" s="20">
        <f t="shared" si="0"/>
        <v>0.17724045960923693</v>
      </c>
      <c r="J9" s="20">
        <f t="shared" si="1"/>
        <v>7.2079412842221196E-4</v>
      </c>
      <c r="K9" s="29">
        <f t="shared" si="3"/>
        <v>8.2572521755549817E-4</v>
      </c>
      <c r="L9" s="5">
        <f t="shared" si="2"/>
        <v>4.2045771674613949E-4</v>
      </c>
      <c r="M9" s="10"/>
      <c r="N9" s="10"/>
    </row>
    <row r="10" spans="1:15" ht="16" x14ac:dyDescent="0.2">
      <c r="A10" s="35" t="s">
        <v>42</v>
      </c>
      <c r="B10" s="14">
        <v>1674</v>
      </c>
      <c r="C10" s="16">
        <v>1E-4</v>
      </c>
      <c r="D10" s="2">
        <v>1E-4</v>
      </c>
      <c r="E10" s="14">
        <v>3849567</v>
      </c>
      <c r="F10" s="17">
        <v>0.2102</v>
      </c>
      <c r="G10" s="17">
        <v>0.54500000000000004</v>
      </c>
      <c r="H10" s="27"/>
      <c r="I10" s="20">
        <f t="shared" si="0"/>
        <v>0.21020612564772612</v>
      </c>
      <c r="J10" s="20">
        <f t="shared" si="1"/>
        <v>9.4539635742284958E-5</v>
      </c>
      <c r="K10" s="29">
        <f t="shared" si="3"/>
        <v>1.049310891332862E-4</v>
      </c>
      <c r="L10" s="5">
        <f t="shared" si="2"/>
        <v>6.3987125962941625E-5</v>
      </c>
      <c r="M10" s="8"/>
    </row>
    <row r="11" spans="1:15" ht="16" x14ac:dyDescent="0.2">
      <c r="A11" s="35" t="s">
        <v>43</v>
      </c>
      <c r="B11" s="14">
        <v>177</v>
      </c>
      <c r="C11" s="16">
        <v>0</v>
      </c>
      <c r="D11" s="2">
        <v>0</v>
      </c>
      <c r="E11" s="14">
        <v>4681449</v>
      </c>
      <c r="F11" s="17">
        <v>0.25559999999999999</v>
      </c>
      <c r="G11" s="17">
        <v>0.33479999999999999</v>
      </c>
      <c r="H11" s="24"/>
      <c r="I11" s="20">
        <f t="shared" si="0"/>
        <v>0.25563115454476354</v>
      </c>
      <c r="J11" s="20">
        <f t="shared" si="1"/>
        <v>9.9961263598473331E-6</v>
      </c>
      <c r="K11" s="29">
        <f t="shared" si="3"/>
        <v>1.0391453391001246E-5</v>
      </c>
      <c r="L11" s="5">
        <f t="shared" si="2"/>
        <v>7.8680797778226112E-6</v>
      </c>
      <c r="M11" s="2"/>
    </row>
    <row r="12" spans="1:15" ht="16" x14ac:dyDescent="0.2">
      <c r="A12" s="35" t="s">
        <v>44</v>
      </c>
      <c r="B12" s="14">
        <v>7</v>
      </c>
      <c r="C12" s="16">
        <v>0</v>
      </c>
      <c r="D12" s="3">
        <v>0</v>
      </c>
      <c r="E12" s="14">
        <v>1449199</v>
      </c>
      <c r="F12" s="17">
        <v>7.9100000000000004E-2</v>
      </c>
      <c r="G12" s="17">
        <v>7.9100000000000004E-2</v>
      </c>
      <c r="H12" s="24"/>
      <c r="I12" s="20">
        <f t="shared" si="0"/>
        <v>7.9133707007193022E-2</v>
      </c>
      <c r="J12" s="20">
        <f t="shared" si="1"/>
        <v>3.9532703118040305E-7</v>
      </c>
      <c r="K12" s="29">
        <f t="shared" si="3"/>
        <v>3.9532703115391241E-7</v>
      </c>
      <c r="L12" s="5">
        <f t="shared" si="2"/>
        <v>9.3851080368167817E-8</v>
      </c>
      <c r="M12" s="2"/>
    </row>
    <row r="14" spans="1:15" ht="16" x14ac:dyDescent="0.2">
      <c r="A14" s="21" t="s">
        <v>8</v>
      </c>
      <c r="B14" s="22">
        <f>SUM(B3:B12)</f>
        <v>17706859</v>
      </c>
      <c r="C14" s="23">
        <f>SUM(C3:C12)</f>
        <v>1.0000000000000002</v>
      </c>
      <c r="D14" s="22"/>
      <c r="E14" s="22">
        <f>SUM(E3:E12)</f>
        <v>18313296</v>
      </c>
      <c r="F14" s="23">
        <f>SUM(F3:F12)</f>
        <v>0.99980000000000002</v>
      </c>
      <c r="G14" s="19"/>
      <c r="H14" s="24"/>
      <c r="I14" s="24"/>
      <c r="J14" s="28"/>
      <c r="K14" s="31" t="s">
        <v>20</v>
      </c>
      <c r="L14" s="30">
        <f>SUM(L3:L12)</f>
        <v>1.4739626008396211E-2</v>
      </c>
    </row>
  </sheetData>
  <mergeCells count="2">
    <mergeCell ref="A1:G1"/>
    <mergeCell ref="I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BTC</vt:lpstr>
      <vt:lpstr>LTC</vt:lpstr>
      <vt:lpstr>BCH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Hargrave</dc:creator>
  <cp:lastModifiedBy>Wendy Grieco</cp:lastModifiedBy>
  <dcterms:created xsi:type="dcterms:W3CDTF">2020-02-21T22:17:43Z</dcterms:created>
  <dcterms:modified xsi:type="dcterms:W3CDTF">2020-03-06T23:08:38Z</dcterms:modified>
</cp:coreProperties>
</file>